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730" windowHeight="9405" tabRatio="805" activeTab="1"/>
  </bookViews>
  <sheets>
    <sheet name="1ОиДинфоб (2)" sheetId="1" r:id="rId1"/>
    <sheet name="1ОиДинфоб (1)" sheetId="10" r:id="rId2"/>
    <sheet name="2КомфУслНал" sheetId="4" r:id="rId3"/>
    <sheet name="2КомУслОц" sheetId="2" r:id="rId4"/>
    <sheet name="3УслДостИнвНал" sheetId="5" r:id="rId5"/>
    <sheet name="3УслДостИнвОц" sheetId="3" r:id="rId6"/>
    <sheet name="4ДобрВежл" sheetId="6" r:id="rId7"/>
    <sheet name="5УдовлУсл" sheetId="7" r:id="rId8"/>
    <sheet name="Интегр" sheetId="8" r:id="rId9"/>
    <sheet name="Интегр_сорт" sheetId="9" r:id="rId1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8" l="1"/>
  <c r="N4" i="7" l="1"/>
  <c r="O4" i="7" s="1"/>
  <c r="V4" i="8" s="1"/>
  <c r="F4" i="7"/>
  <c r="G4" i="7" s="1"/>
  <c r="T4" i="8" s="1"/>
  <c r="J4" i="7"/>
  <c r="K4" i="7" s="1"/>
  <c r="U4" i="8" s="1"/>
  <c r="O3" i="7"/>
  <c r="K3" i="7"/>
  <c r="G3" i="7"/>
  <c r="O4" i="6"/>
  <c r="R4" i="8" s="1"/>
  <c r="J4" i="6"/>
  <c r="K4" i="6" s="1"/>
  <c r="Q4" i="8" s="1"/>
  <c r="F4" i="6"/>
  <c r="G4" i="6" s="1"/>
  <c r="P4" i="8" s="1"/>
  <c r="O3" i="6"/>
  <c r="K3" i="6"/>
  <c r="G3" i="6"/>
  <c r="L4" i="3"/>
  <c r="M4" i="3" s="1"/>
  <c r="N4" i="8" s="1"/>
  <c r="M3" i="3"/>
  <c r="I4" i="3"/>
  <c r="I3" i="3"/>
  <c r="F4" i="3"/>
  <c r="L4" i="8" s="1"/>
  <c r="F3" i="3"/>
  <c r="P3" i="5"/>
  <c r="I3" i="5"/>
  <c r="K3" i="4"/>
  <c r="J5" i="2"/>
  <c r="J4" i="8" s="1"/>
  <c r="J4" i="2"/>
  <c r="K4" i="2" s="1"/>
  <c r="I4" i="1"/>
  <c r="E4" i="8" s="1"/>
  <c r="S3" i="1"/>
  <c r="Q4" i="1"/>
  <c r="R4" i="1" s="1"/>
  <c r="G4" i="8" s="1"/>
  <c r="L4" i="1"/>
  <c r="F4" i="8" s="1"/>
  <c r="N3" i="3" l="1"/>
  <c r="P3" i="6"/>
  <c r="N4" i="3"/>
  <c r="M4" i="8"/>
  <c r="K5" i="2"/>
  <c r="S4" i="1"/>
  <c r="W4" i="8"/>
  <c r="P4" i="6"/>
  <c r="S4" i="8"/>
  <c r="K4" i="8"/>
  <c r="H4" i="8"/>
  <c r="P4" i="7"/>
  <c r="P3" i="7"/>
  <c r="O4" i="8" l="1"/>
  <c r="D4" i="8" l="1"/>
</calcChain>
</file>

<file path=xl/sharedStrings.xml><?xml version="1.0" encoding="utf-8"?>
<sst xmlns="http://schemas.openxmlformats.org/spreadsheetml/2006/main" count="207" uniqueCount="122">
  <si>
    <t>Показатель 1.1</t>
  </si>
  <si>
    <t xml:space="preserve">Муниципальное бюджетное дошкольное общеобразовательное учреждение «Детский ясли-сад Улыбка» </t>
  </si>
  <si>
    <t>1.1.1. Объем информации, размещенной на информационных стендах в помещении организации</t>
  </si>
  <si>
    <t>1.1.2. Объем информации, размещенной на официальном сайте организации</t>
  </si>
  <si>
    <t>Показатель 1.2</t>
  </si>
  <si>
    <t>Количество функционирующих дистанционных способов взаимодействия</t>
  </si>
  <si>
    <t>Значение показателя 1.2</t>
  </si>
  <si>
    <t>Значение показателя 1.2 с учетом значимости</t>
  </si>
  <si>
    <t>Показатель 1.3</t>
  </si>
  <si>
    <t>Число получателей услуг, удовлетворенных качеством, полнотой и доступностью информации о деятельности организации, размещенной на стендах организации</t>
  </si>
  <si>
    <t>Число опрошенных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</si>
  <si>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организации, размещенной на сайте организации</t>
  </si>
  <si>
    <t>Значение показателя 1.3</t>
  </si>
  <si>
    <t>Значение показателя 1 .3 с учетом веса</t>
  </si>
  <si>
    <t>Показатель 2.1 Обеспечение в организации социальной сферы комфортных условий для предоставления услуг</t>
  </si>
  <si>
    <t>2.1.1. Наличие комфортных условий для предоставления услуг</t>
  </si>
  <si>
    <t>Значение показателя 1.1</t>
  </si>
  <si>
    <t xml:space="preserve">Значение показателя 1.1 с учетом значимости </t>
  </si>
  <si>
    <t>Итого по критерию:</t>
  </si>
  <si>
    <t>Количество комфортных условий для предоставления услуг</t>
  </si>
  <si>
    <t>Значение показателя 2.1.1</t>
  </si>
  <si>
    <t>Показатель 2.3 Доля получателей услуг, удовлетворенных комфортностью условий предоставления услуг</t>
  </si>
  <si>
    <t>Значение показателя с учетом значимости</t>
  </si>
  <si>
    <t>Число получателей услуг, удовлетворенных комфортностью предоставления услуг организацией образования</t>
  </si>
  <si>
    <t>Число получателей услуг, опрошенных по данному вопросу</t>
  </si>
  <si>
    <t>Значение показателя 2.3</t>
  </si>
  <si>
    <t>Значение показателя 2.3 с учетом значимости</t>
  </si>
  <si>
    <t>Наличие в образовательных организациях комфортных условий для предоставления услуг</t>
  </si>
  <si>
    <t>Наличие комфортной зоны отдыха (ожидания) оборудованной соответствующей мебелью</t>
  </si>
  <si>
    <t>Наличие и понятность навигации внутри организации</t>
  </si>
  <si>
    <t>Наличие и доступность питьевой воды</t>
  </si>
  <si>
    <t>Наличие и доступность санитарно-гигиенических помещений</t>
  </si>
  <si>
    <t>Санитарное состояние помещений организации</t>
  </si>
  <si>
    <t>Транспортная доступность (доступность общественного транспорта и наличие парковки)</t>
  </si>
  <si>
    <t>Доступность записи на получение услуги (по телефону, с использованием сети «Интернет» на официальном сайте ор</t>
  </si>
  <si>
    <t>Оборудование территории, прилегающей к организации, и ее помещений с учетом доступности для инвалидов:</t>
  </si>
  <si>
    <t>Обеспечение в организации условий доступности, позволяющих инвалидам получать услуги наравне с другими, включая:</t>
  </si>
  <si>
    <t>Наличие специально оборудованных санитарно-гигиенических помещений в организации</t>
  </si>
  <si>
    <t>Наличие сменных кресел-колясок;</t>
  </si>
  <si>
    <t>Наличие адаптированных лифтов, поручней, расширенных дверных проемов;</t>
  </si>
  <si>
    <t>Наличие выделенных стоянок для автотранспортных средств инвалидов;</t>
  </si>
  <si>
    <t>Оборудование входных групп пандусами/подъемными платформами;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</si>
  <si>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</si>
  <si>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</si>
  <si>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Возможность предоставления инвалидам по слуху (слуху и зрению) услуг сурдопереводчика (тифлосурдопереводчика)</t>
  </si>
  <si>
    <t>Наличие альтернативной версии официального сайта организации социальной сферы в сети «Интернет» для инвалидов по зрению</t>
  </si>
  <si>
    <t>Помощь, оказываемая работниками организации, прошедшими необходимое обучение (инструктирование), по сопровождению инвалидов в помещении</t>
  </si>
  <si>
    <t>Наличие возможности предоставления услуги в дистанционном режиме или на дому</t>
  </si>
  <si>
    <t>Показатель 3.1</t>
  </si>
  <si>
    <t>Показатель 3.2</t>
  </si>
  <si>
    <t>Показатель 3.3</t>
  </si>
  <si>
    <t>Количество условий доступности образовательной организации для инвалидов</t>
  </si>
  <si>
    <t>Значение показателя 3.1</t>
  </si>
  <si>
    <t>Значение показателя 3.1 с учетом значимости</t>
  </si>
  <si>
    <t>Количество условий доступности, позволяющих инвалидам получать услуги наравне с другими</t>
  </si>
  <si>
    <t>Значение показателя 3.2</t>
  </si>
  <si>
    <t>Значение показателя 3.2 с учетом значимости</t>
  </si>
  <si>
    <t>Число получателей услуг-инвалидов, удовлетворенных доступностью услуг</t>
  </si>
  <si>
    <t>Число получателей услуг-инвалидов, опрошенных по данному вопросу</t>
  </si>
  <si>
    <t>Значение показателя 3.3</t>
  </si>
  <si>
    <t>Значение показателя 3.3 с учетом значимости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</si>
  <si>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</t>
  </si>
  <si>
    <t>Число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</si>
  <si>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4.1</t>
  </si>
  <si>
    <t>Значение показателя 4.1 с учетом значимости</t>
  </si>
  <si>
    <t>Показатель 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</si>
  <si>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4.2</t>
  </si>
  <si>
    <t>Значение показателя 4.2 с учетом значимости</t>
  </si>
  <si>
    <t>Показатель 4.1 Доля получателей услуг, удовлетворенных доброжелательностью, вежливостью работников организации социальной сферы</t>
  </si>
  <si>
    <t>Показатель 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</si>
  <si>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</si>
  <si>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Значение показателя 4.3</t>
  </si>
  <si>
    <t>Значение показателя 4.3 с учетом значимости</t>
  </si>
  <si>
    <t>Наименование образовательной организации</t>
  </si>
  <si>
    <t>Показатель 5.1 Доля получателей услуг, которые готовы рекомендовать организацию социальной сферы родственникам и знакомым</t>
  </si>
  <si>
    <t>Значение показателя 5.1</t>
  </si>
  <si>
    <t>Показатель 5.2 Доля получателей услуг, удовлетворенных организационными условиями предоставления услуг</t>
  </si>
  <si>
    <t>Число получателей услуг, удовлетворенных организационными условиями предоставления услуг</t>
  </si>
  <si>
    <t>Показатель 5.3 Доля получателей услуг, удовлетворенных в целом условиями оказания услуг в организации</t>
  </si>
  <si>
    <t>Число получателей услуг, удовлетворенных в целом условиями оказания услуг в организации социальной сферы</t>
  </si>
  <si>
    <t>Число получателей услуг, которые готовы рекомендовать организацию родственникам и знакомым</t>
  </si>
  <si>
    <t>Место в рейтинге</t>
  </si>
  <si>
    <t>Муниципальное образование</t>
  </si>
  <si>
    <t>Интегральное значение показателя</t>
  </si>
  <si>
    <t>2 - Показатели, характеризующие комфортность условий предоставления услуг</t>
  </si>
  <si>
    <t>3 - Показатели, характеризующие доступность услуг для инвалидов</t>
  </si>
  <si>
    <t>4 - Показатели, характеризующие доброжелательность, вежливость работников организации</t>
  </si>
  <si>
    <t>5 - Показатели, характеризующие удовлетворенность условиями оказания услуг</t>
  </si>
  <si>
    <t>К1</t>
  </si>
  <si>
    <t>К2</t>
  </si>
  <si>
    <t>К3</t>
  </si>
  <si>
    <t>К4</t>
  </si>
  <si>
    <t>К5</t>
  </si>
  <si>
    <t>1.1</t>
  </si>
  <si>
    <t>1.2</t>
  </si>
  <si>
    <t>1.3</t>
  </si>
  <si>
    <t>1 - Показатели, характеризующие откртость и доступность информации об организации</t>
  </si>
  <si>
    <t>2.1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</si>
  <si>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</si>
  <si>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</si>
  <si>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</si>
  <si>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</si>
  <si>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</si>
  <si>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</si>
  <si>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</si>
  <si>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</si>
  <si>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</si>
  <si>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</si>
  <si>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Шипуновский район</t>
  </si>
  <si>
    <t>Объем информации, размещенной на информационных стендах в помещении организации</t>
  </si>
  <si>
    <t>Объем информации, размещенной на официальном сайте организации</t>
  </si>
  <si>
    <t>Значение показателя 1 .3 с учетом значимости</t>
  </si>
  <si>
    <t xml:space="preserve">МБДОУ «Детский ясли-сад Улыбка» </t>
  </si>
  <si>
    <t>Значение показателя 5.1 с учетом значимости</t>
  </si>
  <si>
    <t>Значение показателя 5.2</t>
  </si>
  <si>
    <t>Значение показателя 5.2 с учетом значимости</t>
  </si>
  <si>
    <t>Значение показателя 5.3</t>
  </si>
  <si>
    <t>Значение показателя 5.3 с учетом значимости</t>
  </si>
  <si>
    <t>№ п/п</t>
  </si>
  <si>
    <t>Итого:</t>
  </si>
  <si>
    <t>Количество  условий</t>
  </si>
  <si>
    <t>Количество условий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</si>
</sst>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textRotation="90" wrapText="1"/>
    </xf>
    <xf numFmtId="2" fontId="2" fillId="0" borderId="1" xfId="0" applyNumberFormat="1" applyFont="1" applyBorder="1" applyAlignment="1">
      <alignment horizontal="center" textRotation="90" wrapText="1"/>
    </xf>
    <xf numFmtId="0" fontId="0" fillId="0" borderId="0" xfId="0" applyFill="1"/>
    <xf numFmtId="164" fontId="0" fillId="0" borderId="0" xfId="0" applyNumberFormat="1" applyFill="1"/>
    <xf numFmtId="0" fontId="0" fillId="0" borderId="0" xfId="0" applyNumberFormat="1" applyFill="1"/>
    <xf numFmtId="0" fontId="0" fillId="2" borderId="0" xfId="0" applyFill="1"/>
    <xf numFmtId="164" fontId="1" fillId="2" borderId="0" xfId="0" applyNumberFormat="1" applyFont="1" applyFill="1"/>
    <xf numFmtId="164" fontId="0" fillId="2" borderId="0" xfId="0" applyNumberFormat="1" applyFill="1"/>
    <xf numFmtId="164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164" fontId="4" fillId="0" borderId="1" xfId="0" applyNumberFormat="1" applyFont="1" applyFill="1" applyBorder="1"/>
    <xf numFmtId="164" fontId="5" fillId="0" borderId="1" xfId="0" applyNumberFormat="1" applyFont="1" applyFill="1" applyBorder="1"/>
    <xf numFmtId="0" fontId="5" fillId="0" borderId="1" xfId="0" applyFont="1" applyFill="1" applyBorder="1"/>
    <xf numFmtId="49" fontId="6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NumberFormat="1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left" textRotation="90" wrapText="1"/>
    </xf>
    <xf numFmtId="0" fontId="2" fillId="0" borderId="1" xfId="0" applyFont="1" applyBorder="1" applyAlignment="1">
      <alignment horizontal="left" textRotation="90"/>
    </xf>
    <xf numFmtId="0" fontId="2" fillId="0" borderId="1" xfId="0" applyFont="1" applyFill="1" applyBorder="1" applyAlignment="1">
      <alignment horizontal="left" textRotation="90" wrapText="1"/>
    </xf>
    <xf numFmtId="1" fontId="4" fillId="0" borderId="1" xfId="0" applyNumberFormat="1" applyFont="1" applyFill="1" applyBorder="1"/>
    <xf numFmtId="164" fontId="4" fillId="0" borderId="1" xfId="0" applyNumberFormat="1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164" fontId="5" fillId="0" borderId="1" xfId="0" applyNumberFormat="1" applyFont="1" applyBorder="1"/>
    <xf numFmtId="164" fontId="5" fillId="0" borderId="1" xfId="0" applyNumberFormat="1" applyFont="1" applyFill="1" applyBorder="1"/>
    <xf numFmtId="164" fontId="5" fillId="0" borderId="1" xfId="0" applyNumberFormat="1" applyFont="1" applyFill="1" applyBorder="1"/>
    <xf numFmtId="164" fontId="5" fillId="0" borderId="1" xfId="0" applyNumberFormat="1" applyFont="1" applyFill="1" applyBorder="1"/>
    <xf numFmtId="164" fontId="4" fillId="0" borderId="1" xfId="0" applyNumberFormat="1" applyFont="1" applyFill="1" applyBorder="1"/>
    <xf numFmtId="0" fontId="5" fillId="0" borderId="1" xfId="0" applyFont="1" applyFill="1" applyBorder="1"/>
    <xf numFmtId="164" fontId="5" fillId="0" borderId="1" xfId="0" applyNumberFormat="1" applyFont="1" applyFill="1" applyBorder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2" fontId="6" fillId="0" borderId="5" xfId="0" applyNumberFormat="1" applyFont="1" applyBorder="1" applyAlignment="1">
      <alignment horizontal="center" textRotation="90" wrapText="1"/>
    </xf>
    <xf numFmtId="2" fontId="6" fillId="0" borderId="6" xfId="0" applyNumberFormat="1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textRotation="90" wrapText="1"/>
    </xf>
    <xf numFmtId="0" fontId="6" fillId="0" borderId="6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4"/>
  <sheetViews>
    <sheetView workbookViewId="0">
      <selection activeCell="A5" sqref="A5"/>
    </sheetView>
  </sheetViews>
  <sheetFormatPr defaultColWidth="9.140625" defaultRowHeight="15" x14ac:dyDescent="0.25"/>
  <cols>
    <col min="1" max="1" width="6" style="3" customWidth="1"/>
    <col min="2" max="2" width="13.28515625" style="3" customWidth="1"/>
    <col min="3" max="3" width="24" style="3" customWidth="1"/>
    <col min="4" max="4" width="8.85546875" style="3" customWidth="1"/>
    <col min="5" max="5" width="5.7109375" style="3" customWidth="1"/>
    <col min="6" max="6" width="6.5703125" style="3" customWidth="1"/>
    <col min="7" max="7" width="6.28515625" style="3" customWidth="1"/>
    <col min="8" max="8" width="6.42578125" style="3" customWidth="1"/>
    <col min="9" max="9" width="5.7109375" style="3" customWidth="1"/>
    <col min="10" max="10" width="8.42578125" style="3" customWidth="1"/>
    <col min="11" max="11" width="6.42578125" style="3" customWidth="1"/>
    <col min="12" max="12" width="5.85546875" style="3" customWidth="1"/>
    <col min="13" max="13" width="13" style="3" customWidth="1"/>
    <col min="14" max="16384" width="9.140625" style="3"/>
  </cols>
  <sheetData>
    <row r="1" spans="1:19" x14ac:dyDescent="0.25">
      <c r="A1" s="55" t="s">
        <v>118</v>
      </c>
      <c r="B1" s="55" t="s">
        <v>82</v>
      </c>
      <c r="C1" s="55" t="s">
        <v>73</v>
      </c>
      <c r="D1" s="56" t="s">
        <v>0</v>
      </c>
      <c r="E1" s="56"/>
      <c r="F1" s="56"/>
      <c r="G1" s="56"/>
      <c r="H1" s="56"/>
      <c r="I1" s="56"/>
      <c r="J1" s="56" t="s">
        <v>4</v>
      </c>
      <c r="K1" s="56"/>
      <c r="L1" s="56"/>
      <c r="M1" s="57" t="s">
        <v>8</v>
      </c>
      <c r="N1" s="58"/>
      <c r="O1" s="58"/>
      <c r="P1" s="58"/>
      <c r="Q1" s="58"/>
      <c r="R1" s="59"/>
      <c r="S1" s="53" t="s">
        <v>18</v>
      </c>
    </row>
    <row r="2" spans="1:19" ht="178.5" customHeight="1" x14ac:dyDescent="0.25">
      <c r="A2" s="55"/>
      <c r="B2" s="55"/>
      <c r="C2" s="55"/>
      <c r="D2" s="7" t="s">
        <v>2</v>
      </c>
      <c r="E2" s="7"/>
      <c r="F2" s="7" t="s">
        <v>3</v>
      </c>
      <c r="G2" s="7"/>
      <c r="H2" s="7" t="s">
        <v>16</v>
      </c>
      <c r="I2" s="7" t="s">
        <v>17</v>
      </c>
      <c r="J2" s="7" t="s">
        <v>5</v>
      </c>
      <c r="K2" s="7" t="s">
        <v>6</v>
      </c>
      <c r="L2" s="7" t="s">
        <v>7</v>
      </c>
      <c r="M2" s="8" t="s">
        <v>9</v>
      </c>
      <c r="N2" s="8" t="s">
        <v>10</v>
      </c>
      <c r="O2" s="8" t="s">
        <v>11</v>
      </c>
      <c r="P2" s="8" t="s">
        <v>10</v>
      </c>
      <c r="Q2" s="8" t="s">
        <v>12</v>
      </c>
      <c r="R2" s="8" t="s">
        <v>13</v>
      </c>
      <c r="S2" s="54"/>
    </row>
    <row r="3" spans="1:19" x14ac:dyDescent="0.25">
      <c r="A3" s="55"/>
      <c r="B3" s="55"/>
      <c r="C3" s="55"/>
      <c r="D3" s="5"/>
      <c r="E3" s="5"/>
      <c r="F3" s="5"/>
      <c r="G3" s="5"/>
      <c r="H3" s="5">
        <v>100</v>
      </c>
      <c r="I3" s="5">
        <v>30</v>
      </c>
      <c r="J3" s="5"/>
      <c r="K3" s="5">
        <v>100</v>
      </c>
      <c r="L3" s="5">
        <v>30</v>
      </c>
      <c r="M3" s="5"/>
      <c r="N3" s="5"/>
      <c r="O3" s="5"/>
      <c r="P3" s="5"/>
      <c r="Q3" s="5">
        <v>100</v>
      </c>
      <c r="R3" s="5">
        <v>40</v>
      </c>
      <c r="S3" s="6">
        <f>I3+L3+R3</f>
        <v>100</v>
      </c>
    </row>
    <row r="4" spans="1:19" ht="64.5" x14ac:dyDescent="0.25">
      <c r="A4" s="5">
        <v>2</v>
      </c>
      <c r="B4" s="49" t="s">
        <v>108</v>
      </c>
      <c r="C4" s="48" t="s">
        <v>1</v>
      </c>
      <c r="D4" s="29">
        <v>8.5</v>
      </c>
      <c r="E4" s="29">
        <v>9</v>
      </c>
      <c r="F4" s="29">
        <v>34</v>
      </c>
      <c r="G4" s="30">
        <v>36</v>
      </c>
      <c r="H4" s="31">
        <v>97</v>
      </c>
      <c r="I4" s="31">
        <f t="shared" ref="I4" si="0">H4*0.3</f>
        <v>29.099999999999998</v>
      </c>
      <c r="J4" s="29">
        <v>5</v>
      </c>
      <c r="K4" s="29">
        <v>100</v>
      </c>
      <c r="L4" s="32">
        <f t="shared" ref="L4" si="1">K4*0.3</f>
        <v>30</v>
      </c>
      <c r="M4" s="29">
        <v>55</v>
      </c>
      <c r="N4" s="29">
        <v>55</v>
      </c>
      <c r="O4" s="29">
        <v>52</v>
      </c>
      <c r="P4" s="29">
        <v>52</v>
      </c>
      <c r="Q4" s="32">
        <f t="shared" ref="Q4" si="2">0.5*(M4/N4+O4/P4)*100</f>
        <v>100</v>
      </c>
      <c r="R4" s="32">
        <f t="shared" ref="R4" si="3">Q4*0.4</f>
        <v>40</v>
      </c>
      <c r="S4" s="31">
        <f t="shared" ref="S4" si="4">I4+L4+R4</f>
        <v>99.1</v>
      </c>
    </row>
  </sheetData>
  <mergeCells count="7">
    <mergeCell ref="S1:S2"/>
    <mergeCell ref="A1:A3"/>
    <mergeCell ref="C1:C3"/>
    <mergeCell ref="D1:I1"/>
    <mergeCell ref="J1:L1"/>
    <mergeCell ref="B1:B3"/>
    <mergeCell ref="M1:R1"/>
  </mergeCells>
  <pageMargins left="0.70866141732283472" right="0.11811023622047245" top="0.15748031496062992" bottom="0.35433070866141736" header="0" footer="0"/>
  <pageSetup paperSize="9" scale="8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2:J8"/>
  <sheetViews>
    <sheetView workbookViewId="0">
      <selection activeCell="D5" sqref="D5"/>
    </sheetView>
  </sheetViews>
  <sheetFormatPr defaultRowHeight="15" x14ac:dyDescent="0.25"/>
  <cols>
    <col min="2" max="2" width="17.140625" customWidth="1"/>
    <col min="3" max="3" width="43.28515625" customWidth="1"/>
    <col min="4" max="4" width="25.28515625" style="2" customWidth="1"/>
  </cols>
  <sheetData>
    <row r="2" spans="1:10" x14ac:dyDescent="0.25">
      <c r="A2" t="s">
        <v>81</v>
      </c>
      <c r="B2" t="s">
        <v>82</v>
      </c>
      <c r="C2" t="s">
        <v>73</v>
      </c>
      <c r="D2" s="2" t="s">
        <v>83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</row>
    <row r="3" spans="1:10" x14ac:dyDescent="0.25">
      <c r="A3" s="12">
        <v>3</v>
      </c>
      <c r="B3" s="12" t="s">
        <v>108</v>
      </c>
      <c r="C3" s="12" t="s">
        <v>112</v>
      </c>
      <c r="D3" s="13">
        <v>91.587978142076508</v>
      </c>
      <c r="E3" s="14">
        <v>98.333333333333329</v>
      </c>
      <c r="F3" s="14">
        <v>98.360655737704917</v>
      </c>
      <c r="G3" s="14">
        <v>66</v>
      </c>
      <c r="H3" s="14">
        <v>97.704918032786892</v>
      </c>
      <c r="I3" s="14">
        <v>97.540983606557376</v>
      </c>
      <c r="J3" s="12"/>
    </row>
    <row r="4" spans="1:10" s="12" customFormat="1" x14ac:dyDescent="0.25"/>
    <row r="5" spans="1:10" s="12" customFormat="1" x14ac:dyDescent="0.25"/>
    <row r="6" spans="1:10" x14ac:dyDescent="0.25">
      <c r="D6"/>
    </row>
    <row r="7" spans="1:10" x14ac:dyDescent="0.25">
      <c r="D7"/>
    </row>
    <row r="8" spans="1:10" x14ac:dyDescent="0.25">
      <c r="D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Q4"/>
  <sheetViews>
    <sheetView tabSelected="1" workbookViewId="0">
      <selection activeCell="B4" sqref="B4"/>
    </sheetView>
  </sheetViews>
  <sheetFormatPr defaultRowHeight="15" x14ac:dyDescent="0.25"/>
  <cols>
    <col min="1" max="1" width="8.140625" customWidth="1"/>
    <col min="2" max="2" width="14.7109375" customWidth="1"/>
    <col min="3" max="3" width="23.28515625" customWidth="1"/>
  </cols>
  <sheetData>
    <row r="1" spans="1:17" x14ac:dyDescent="0.25">
      <c r="A1" s="60" t="s">
        <v>118</v>
      </c>
      <c r="B1" s="55" t="s">
        <v>82</v>
      </c>
      <c r="C1" s="60" t="s">
        <v>73</v>
      </c>
      <c r="D1" s="56" t="s">
        <v>0</v>
      </c>
      <c r="E1" s="56"/>
      <c r="F1" s="56"/>
      <c r="G1" s="56"/>
      <c r="H1" s="56" t="s">
        <v>4</v>
      </c>
      <c r="I1" s="56"/>
      <c r="J1" s="56"/>
      <c r="K1" s="56" t="s">
        <v>8</v>
      </c>
      <c r="L1" s="56"/>
      <c r="M1" s="56"/>
      <c r="N1" s="56"/>
      <c r="O1" s="56"/>
      <c r="P1" s="56"/>
      <c r="Q1" s="53" t="s">
        <v>18</v>
      </c>
    </row>
    <row r="2" spans="1:17" ht="140.25" customHeight="1" x14ac:dyDescent="0.25">
      <c r="A2" s="60"/>
      <c r="B2" s="55"/>
      <c r="C2" s="60"/>
      <c r="D2" s="7" t="s">
        <v>109</v>
      </c>
      <c r="E2" s="7" t="s">
        <v>110</v>
      </c>
      <c r="F2" s="7" t="s">
        <v>16</v>
      </c>
      <c r="G2" s="7" t="s">
        <v>17</v>
      </c>
      <c r="H2" s="7" t="s">
        <v>5</v>
      </c>
      <c r="I2" s="7" t="s">
        <v>6</v>
      </c>
      <c r="J2" s="7" t="s">
        <v>7</v>
      </c>
      <c r="K2" s="8" t="s">
        <v>9</v>
      </c>
      <c r="L2" s="8" t="s">
        <v>10</v>
      </c>
      <c r="M2" s="8" t="s">
        <v>11</v>
      </c>
      <c r="N2" s="8" t="s">
        <v>10</v>
      </c>
      <c r="O2" s="8" t="s">
        <v>12</v>
      </c>
      <c r="P2" s="8" t="s">
        <v>111</v>
      </c>
      <c r="Q2" s="54"/>
    </row>
    <row r="3" spans="1:17" x14ac:dyDescent="0.25">
      <c r="A3" s="60"/>
      <c r="B3" s="55"/>
      <c r="C3" s="60"/>
      <c r="D3" s="5"/>
      <c r="E3" s="5"/>
      <c r="F3" s="5">
        <v>100</v>
      </c>
      <c r="G3" s="5">
        <v>30</v>
      </c>
      <c r="H3" s="5"/>
      <c r="I3" s="5">
        <v>100</v>
      </c>
      <c r="J3" s="5">
        <v>30</v>
      </c>
      <c r="K3" s="5"/>
      <c r="L3" s="5"/>
      <c r="M3" s="5"/>
      <c r="N3" s="5"/>
      <c r="O3" s="5">
        <v>100</v>
      </c>
      <c r="P3" s="5">
        <v>40</v>
      </c>
      <c r="Q3" s="6">
        <v>100</v>
      </c>
    </row>
    <row r="4" spans="1:17" ht="30" x14ac:dyDescent="0.25">
      <c r="A4" s="4">
        <v>5</v>
      </c>
      <c r="B4" s="50" t="s">
        <v>108</v>
      </c>
      <c r="C4" s="50" t="s">
        <v>112</v>
      </c>
      <c r="D4" s="5">
        <v>8.5</v>
      </c>
      <c r="E4" s="5">
        <v>34</v>
      </c>
      <c r="F4" s="15">
        <v>97</v>
      </c>
      <c r="G4" s="15">
        <v>29.1</v>
      </c>
      <c r="H4" s="5">
        <v>5</v>
      </c>
      <c r="I4" s="5">
        <v>100</v>
      </c>
      <c r="J4" s="6">
        <v>30</v>
      </c>
      <c r="K4" s="5">
        <v>55</v>
      </c>
      <c r="L4" s="5">
        <v>55</v>
      </c>
      <c r="M4" s="5">
        <v>52</v>
      </c>
      <c r="N4" s="5">
        <v>52</v>
      </c>
      <c r="O4" s="6">
        <v>100</v>
      </c>
      <c r="P4" s="6">
        <v>40</v>
      </c>
      <c r="Q4" s="15">
        <v>99.1</v>
      </c>
    </row>
  </sheetData>
  <mergeCells count="7">
    <mergeCell ref="Q1:Q2"/>
    <mergeCell ref="D1:G1"/>
    <mergeCell ref="H1:J1"/>
    <mergeCell ref="K1:P1"/>
    <mergeCell ref="A1:A3"/>
    <mergeCell ref="B1:B3"/>
    <mergeCell ref="C1:C3"/>
  </mergeCells>
  <pageMargins left="0.70866141732283472" right="0.51181102362204722" top="0.74803149606299213" bottom="0.74803149606299213" header="0" footer="0"/>
  <pageSetup paperSize="9" scale="7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3"/>
  <sheetViews>
    <sheetView workbookViewId="0">
      <selection activeCell="J10" sqref="J10"/>
    </sheetView>
  </sheetViews>
  <sheetFormatPr defaultRowHeight="15" x14ac:dyDescent="0.25"/>
  <cols>
    <col min="2" max="2" width="19.28515625" customWidth="1"/>
    <col min="3" max="3" width="24" customWidth="1"/>
  </cols>
  <sheetData>
    <row r="1" spans="1:11" ht="30" customHeight="1" x14ac:dyDescent="0.25">
      <c r="A1" s="60" t="s">
        <v>118</v>
      </c>
      <c r="B1" s="55" t="s">
        <v>82</v>
      </c>
      <c r="C1" s="55" t="s">
        <v>73</v>
      </c>
      <c r="D1" s="61" t="s">
        <v>27</v>
      </c>
      <c r="E1" s="61"/>
      <c r="F1" s="61"/>
      <c r="G1" s="61"/>
      <c r="H1" s="61"/>
      <c r="I1" s="61"/>
      <c r="J1" s="61"/>
      <c r="K1" s="61"/>
    </row>
    <row r="2" spans="1:11" ht="133.5" customHeight="1" x14ac:dyDescent="0.25">
      <c r="A2" s="60"/>
      <c r="B2" s="55"/>
      <c r="C2" s="55"/>
      <c r="D2" s="34" t="s">
        <v>28</v>
      </c>
      <c r="E2" s="34" t="s">
        <v>29</v>
      </c>
      <c r="F2" s="34" t="s">
        <v>30</v>
      </c>
      <c r="G2" s="34" t="s">
        <v>31</v>
      </c>
      <c r="H2" s="34" t="s">
        <v>32</v>
      </c>
      <c r="I2" s="34" t="s">
        <v>33</v>
      </c>
      <c r="J2" s="34" t="s">
        <v>34</v>
      </c>
      <c r="K2" s="33" t="s">
        <v>119</v>
      </c>
    </row>
    <row r="3" spans="1:11" ht="30" x14ac:dyDescent="0.25">
      <c r="A3" s="4">
        <v>5</v>
      </c>
      <c r="B3" s="4" t="s">
        <v>108</v>
      </c>
      <c r="C3" s="50" t="s">
        <v>112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5">
        <f t="shared" ref="K3" si="0">SUM(D3:J3)</f>
        <v>7</v>
      </c>
    </row>
  </sheetData>
  <mergeCells count="4">
    <mergeCell ref="D1:K1"/>
    <mergeCell ref="C1:C2"/>
    <mergeCell ref="B1:B2"/>
    <mergeCell ref="A1:A2"/>
  </mergeCells>
  <pageMargins left="0.70866141732283472" right="0.31496062992125984" top="0.74803149606299213" bottom="0.74803149606299213" header="0" footer="0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K5"/>
  <sheetViews>
    <sheetView workbookViewId="0">
      <selection activeCell="M3" sqref="M3"/>
    </sheetView>
  </sheetViews>
  <sheetFormatPr defaultRowHeight="15" x14ac:dyDescent="0.25"/>
  <cols>
    <col min="2" max="2" width="19.85546875" bestFit="1" customWidth="1"/>
    <col min="3" max="3" width="34" customWidth="1"/>
  </cols>
  <sheetData>
    <row r="1" spans="1:11" ht="33" customHeight="1" x14ac:dyDescent="0.25">
      <c r="A1" s="60" t="s">
        <v>118</v>
      </c>
      <c r="B1" s="55" t="s">
        <v>82</v>
      </c>
      <c r="C1" s="60" t="s">
        <v>73</v>
      </c>
      <c r="D1" s="62" t="s">
        <v>14</v>
      </c>
      <c r="E1" s="63"/>
      <c r="F1" s="63"/>
      <c r="G1" s="63"/>
      <c r="H1" s="63"/>
      <c r="I1" s="63"/>
      <c r="J1" s="63"/>
      <c r="K1" s="64"/>
    </row>
    <row r="2" spans="1:11" ht="61.5" customHeight="1" x14ac:dyDescent="0.25">
      <c r="A2" s="60"/>
      <c r="B2" s="55"/>
      <c r="C2" s="60"/>
      <c r="D2" s="62" t="s">
        <v>15</v>
      </c>
      <c r="E2" s="63"/>
      <c r="F2" s="64"/>
      <c r="G2" s="62" t="s">
        <v>21</v>
      </c>
      <c r="H2" s="63"/>
      <c r="I2" s="63"/>
      <c r="J2" s="64"/>
      <c r="K2" s="65" t="s">
        <v>18</v>
      </c>
    </row>
    <row r="3" spans="1:11" ht="196.5" customHeight="1" x14ac:dyDescent="0.25">
      <c r="A3" s="60"/>
      <c r="B3" s="55"/>
      <c r="C3" s="60"/>
      <c r="D3" s="34" t="s">
        <v>19</v>
      </c>
      <c r="E3" s="35" t="s">
        <v>20</v>
      </c>
      <c r="F3" s="35" t="s">
        <v>22</v>
      </c>
      <c r="G3" s="34" t="s">
        <v>23</v>
      </c>
      <c r="H3" s="34" t="s">
        <v>24</v>
      </c>
      <c r="I3" s="34" t="s">
        <v>25</v>
      </c>
      <c r="J3" s="34" t="s">
        <v>26</v>
      </c>
      <c r="K3" s="66"/>
    </row>
    <row r="4" spans="1:11" x14ac:dyDescent="0.25">
      <c r="A4" s="60"/>
      <c r="B4" s="55"/>
      <c r="C4" s="60"/>
      <c r="D4" s="5"/>
      <c r="E4" s="5">
        <v>100</v>
      </c>
      <c r="F4" s="5">
        <v>50</v>
      </c>
      <c r="G4" s="5"/>
      <c r="H4" s="5"/>
      <c r="I4" s="5">
        <v>100</v>
      </c>
      <c r="J4" s="5">
        <f>I4*0.5</f>
        <v>50</v>
      </c>
      <c r="K4" s="5">
        <f>F4+J4</f>
        <v>100</v>
      </c>
    </row>
    <row r="5" spans="1:11" x14ac:dyDescent="0.25">
      <c r="A5" s="5">
        <v>5</v>
      </c>
      <c r="B5" s="5" t="s">
        <v>108</v>
      </c>
      <c r="C5" s="4" t="s">
        <v>112</v>
      </c>
      <c r="D5" s="5">
        <v>7</v>
      </c>
      <c r="E5" s="5">
        <v>100</v>
      </c>
      <c r="F5" s="5">
        <v>50</v>
      </c>
      <c r="G5" s="5">
        <v>59</v>
      </c>
      <c r="H5" s="5">
        <v>61</v>
      </c>
      <c r="I5" s="15">
        <v>96.9</v>
      </c>
      <c r="J5" s="15">
        <f t="shared" ref="J5" si="0">I5*0.5</f>
        <v>48.45</v>
      </c>
      <c r="K5" s="15">
        <f t="shared" ref="K5" si="1">F5+J5</f>
        <v>98.45</v>
      </c>
    </row>
  </sheetData>
  <mergeCells count="7">
    <mergeCell ref="C1:C4"/>
    <mergeCell ref="B1:B4"/>
    <mergeCell ref="A1:A4"/>
    <mergeCell ref="D1:K1"/>
    <mergeCell ref="D2:F2"/>
    <mergeCell ref="G2:J2"/>
    <mergeCell ref="K2:K3"/>
  </mergeCells>
  <pageMargins left="0.70866141732283472" right="0.70866141732283472" top="0.74803149606299213" bottom="0.74803149606299213" header="0.11811023622047245" footer="0"/>
  <pageSetup paperSize="9" scale="9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P3"/>
  <sheetViews>
    <sheetView workbookViewId="0">
      <selection activeCell="H8" sqref="H8"/>
    </sheetView>
  </sheetViews>
  <sheetFormatPr defaultRowHeight="15" x14ac:dyDescent="0.25"/>
  <cols>
    <col min="2" max="2" width="19.85546875" customWidth="1"/>
    <col min="3" max="3" width="32.28515625" customWidth="1"/>
    <col min="4" max="4" width="6.5703125" customWidth="1"/>
    <col min="5" max="5" width="6.28515625" customWidth="1"/>
    <col min="7" max="7" width="3.7109375" bestFit="1" customWidth="1"/>
    <col min="9" max="9" width="3.7109375" bestFit="1" customWidth="1"/>
    <col min="10" max="10" width="8.28515625" customWidth="1"/>
    <col min="12" max="14" width="9.140625" style="9"/>
    <col min="15" max="15" width="7.28515625" style="9" customWidth="1"/>
    <col min="16" max="16" width="3.7109375" bestFit="1" customWidth="1"/>
  </cols>
  <sheetData>
    <row r="1" spans="1:16" ht="48.75" customHeight="1" x14ac:dyDescent="0.25">
      <c r="A1" s="60" t="s">
        <v>118</v>
      </c>
      <c r="B1" s="55" t="s">
        <v>82</v>
      </c>
      <c r="C1" s="55" t="s">
        <v>73</v>
      </c>
      <c r="D1" s="55" t="s">
        <v>35</v>
      </c>
      <c r="E1" s="55"/>
      <c r="F1" s="55"/>
      <c r="G1" s="55"/>
      <c r="H1" s="55"/>
      <c r="I1" s="55"/>
      <c r="J1" s="55" t="s">
        <v>36</v>
      </c>
      <c r="K1" s="55"/>
      <c r="L1" s="55"/>
      <c r="M1" s="55"/>
      <c r="N1" s="55"/>
      <c r="O1" s="55"/>
      <c r="P1" s="55"/>
    </row>
    <row r="2" spans="1:16" ht="179.25" customHeight="1" x14ac:dyDescent="0.25">
      <c r="A2" s="60"/>
      <c r="B2" s="55"/>
      <c r="C2" s="55"/>
      <c r="D2" s="34" t="s">
        <v>41</v>
      </c>
      <c r="E2" s="34" t="s">
        <v>40</v>
      </c>
      <c r="F2" s="34" t="s">
        <v>39</v>
      </c>
      <c r="G2" s="34" t="s">
        <v>38</v>
      </c>
      <c r="H2" s="34" t="s">
        <v>37</v>
      </c>
      <c r="I2" s="34" t="s">
        <v>120</v>
      </c>
      <c r="J2" s="34" t="s">
        <v>42</v>
      </c>
      <c r="K2" s="34" t="s">
        <v>43</v>
      </c>
      <c r="L2" s="36" t="s">
        <v>44</v>
      </c>
      <c r="M2" s="36" t="s">
        <v>45</v>
      </c>
      <c r="N2" s="36" t="s">
        <v>46</v>
      </c>
      <c r="O2" s="36" t="s">
        <v>47</v>
      </c>
      <c r="P2" s="34" t="s">
        <v>121</v>
      </c>
    </row>
    <row r="3" spans="1:16" ht="75" x14ac:dyDescent="0.25">
      <c r="A3" s="4">
        <v>5</v>
      </c>
      <c r="B3" s="5" t="s">
        <v>108</v>
      </c>
      <c r="C3" s="51" t="s">
        <v>1</v>
      </c>
      <c r="D3" s="4">
        <v>1</v>
      </c>
      <c r="E3" s="4">
        <v>1</v>
      </c>
      <c r="F3" s="4">
        <v>0</v>
      </c>
      <c r="G3" s="4">
        <v>0</v>
      </c>
      <c r="H3" s="4">
        <v>0</v>
      </c>
      <c r="I3" s="4">
        <f t="shared" ref="I3" si="0">SUM(D3:H3)</f>
        <v>2</v>
      </c>
      <c r="J3" s="4">
        <v>0</v>
      </c>
      <c r="K3" s="4">
        <v>0</v>
      </c>
      <c r="L3" s="19">
        <v>0</v>
      </c>
      <c r="M3" s="19">
        <v>1</v>
      </c>
      <c r="N3" s="19">
        <v>0</v>
      </c>
      <c r="O3" s="19">
        <v>1</v>
      </c>
      <c r="P3" s="4">
        <f t="shared" ref="P3" si="1">SUM(J3:O3)</f>
        <v>2</v>
      </c>
    </row>
  </sheetData>
  <mergeCells count="5">
    <mergeCell ref="D1:I1"/>
    <mergeCell ref="J1:P1"/>
    <mergeCell ref="C1:C2"/>
    <mergeCell ref="A1:A2"/>
    <mergeCell ref="B1:B2"/>
  </mergeCells>
  <pageMargins left="0.70866141732283472" right="0.70866141732283472" top="0.74803149606299213" bottom="0.15748031496062992" header="0" footer="0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N7"/>
  <sheetViews>
    <sheetView workbookViewId="0">
      <selection activeCell="E11" sqref="E11"/>
    </sheetView>
  </sheetViews>
  <sheetFormatPr defaultRowHeight="15" x14ac:dyDescent="0.25"/>
  <cols>
    <col min="1" max="1" width="5" customWidth="1"/>
    <col min="2" max="2" width="24.7109375" customWidth="1"/>
    <col min="3" max="3" width="36.5703125" customWidth="1"/>
  </cols>
  <sheetData>
    <row r="1" spans="1:14" x14ac:dyDescent="0.25">
      <c r="A1" s="60" t="s">
        <v>118</v>
      </c>
      <c r="B1" s="55" t="s">
        <v>82</v>
      </c>
      <c r="C1" s="55" t="s">
        <v>73</v>
      </c>
      <c r="D1" s="56" t="s">
        <v>48</v>
      </c>
      <c r="E1" s="56"/>
      <c r="F1" s="56"/>
      <c r="G1" s="56" t="s">
        <v>49</v>
      </c>
      <c r="H1" s="56"/>
      <c r="I1" s="56"/>
      <c r="J1" s="56" t="s">
        <v>50</v>
      </c>
      <c r="K1" s="56"/>
      <c r="L1" s="56"/>
      <c r="M1" s="56"/>
      <c r="N1" s="67" t="s">
        <v>18</v>
      </c>
    </row>
    <row r="2" spans="1:14" ht="202.5" x14ac:dyDescent="0.25">
      <c r="A2" s="60"/>
      <c r="B2" s="55"/>
      <c r="C2" s="55"/>
      <c r="D2" s="34" t="s">
        <v>51</v>
      </c>
      <c r="E2" s="35" t="s">
        <v>52</v>
      </c>
      <c r="F2" s="35" t="s">
        <v>53</v>
      </c>
      <c r="G2" s="34" t="s">
        <v>54</v>
      </c>
      <c r="H2" s="35" t="s">
        <v>55</v>
      </c>
      <c r="I2" s="35" t="s">
        <v>56</v>
      </c>
      <c r="J2" s="34" t="s">
        <v>57</v>
      </c>
      <c r="K2" s="34" t="s">
        <v>58</v>
      </c>
      <c r="L2" s="34" t="s">
        <v>59</v>
      </c>
      <c r="M2" s="34" t="s">
        <v>60</v>
      </c>
      <c r="N2" s="67"/>
    </row>
    <row r="3" spans="1:14" ht="14.45" x14ac:dyDescent="0.3">
      <c r="A3" s="4"/>
      <c r="B3" s="4"/>
      <c r="C3" s="4"/>
      <c r="D3" s="40"/>
      <c r="E3" s="40">
        <v>100</v>
      </c>
      <c r="F3" s="40">
        <f>E3*0.3</f>
        <v>30</v>
      </c>
      <c r="G3" s="40"/>
      <c r="H3" s="40">
        <v>100</v>
      </c>
      <c r="I3" s="40">
        <f>H3*0.4</f>
        <v>40</v>
      </c>
      <c r="J3" s="40"/>
      <c r="K3" s="40"/>
      <c r="L3" s="40">
        <v>100</v>
      </c>
      <c r="M3" s="40">
        <f>L3*0.3</f>
        <v>30</v>
      </c>
      <c r="N3" s="40">
        <f>F3+I3+M3</f>
        <v>100</v>
      </c>
    </row>
    <row r="4" spans="1:14" ht="60" x14ac:dyDescent="0.25">
      <c r="A4" s="19">
        <v>5</v>
      </c>
      <c r="B4" s="5" t="s">
        <v>108</v>
      </c>
      <c r="C4" s="52" t="s">
        <v>1</v>
      </c>
      <c r="D4" s="19">
        <v>2</v>
      </c>
      <c r="E4" s="20">
        <v>40</v>
      </c>
      <c r="F4" s="20">
        <f t="shared" ref="F4" si="0">E4*0.3</f>
        <v>12</v>
      </c>
      <c r="G4" s="19">
        <v>2</v>
      </c>
      <c r="H4" s="21">
        <v>40</v>
      </c>
      <c r="I4" s="21">
        <f t="shared" ref="I4" si="1">H4*0.4</f>
        <v>16</v>
      </c>
      <c r="J4" s="37">
        <v>3</v>
      </c>
      <c r="K4" s="37">
        <v>3</v>
      </c>
      <c r="L4" s="20">
        <f t="shared" ref="L4" si="2">J4/K4*100</f>
        <v>100</v>
      </c>
      <c r="M4" s="20">
        <f t="shared" ref="M4" si="3">L4*0.3</f>
        <v>30</v>
      </c>
      <c r="N4" s="21">
        <f t="shared" ref="N4" si="4">F4+I4+M4</f>
        <v>58</v>
      </c>
    </row>
    <row r="6" spans="1:14" s="9" customFormat="1" ht="14.45" x14ac:dyDescent="0.3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s="9" customFormat="1" ht="14.45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</row>
  </sheetData>
  <mergeCells count="7">
    <mergeCell ref="N1:N2"/>
    <mergeCell ref="D1:F1"/>
    <mergeCell ref="G1:I1"/>
    <mergeCell ref="C1:C2"/>
    <mergeCell ref="A1:A2"/>
    <mergeCell ref="J1:M1"/>
    <mergeCell ref="B1:B2"/>
  </mergeCells>
  <pageMargins left="0.70866141732283472" right="0.70866141732283472" top="0.74803149606299213" bottom="0.74803149606299213" header="0" footer="0"/>
  <pageSetup paperSize="9" scale="7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P4"/>
  <sheetViews>
    <sheetView zoomScale="80" zoomScaleNormal="80" workbookViewId="0">
      <selection activeCell="S2" sqref="S2"/>
    </sheetView>
  </sheetViews>
  <sheetFormatPr defaultRowHeight="15" x14ac:dyDescent="0.25"/>
  <cols>
    <col min="1" max="1" width="7.28515625" customWidth="1"/>
    <col min="2" max="2" width="19.140625" customWidth="1"/>
    <col min="3" max="3" width="31.140625" customWidth="1"/>
    <col min="4" max="4" width="18.7109375" customWidth="1"/>
    <col min="5" max="5" width="8.5703125" bestFit="1" customWidth="1"/>
    <col min="6" max="7" width="4.5703125" bestFit="1" customWidth="1"/>
    <col min="8" max="8" width="13.28515625" customWidth="1"/>
    <col min="9" max="9" width="5.140625" bestFit="1" customWidth="1"/>
    <col min="10" max="10" width="6" bestFit="1" customWidth="1"/>
    <col min="12" max="12" width="13.5703125" customWidth="1"/>
  </cols>
  <sheetData>
    <row r="1" spans="1:16" s="1" customFormat="1" ht="129.75" customHeight="1" x14ac:dyDescent="0.2">
      <c r="A1" s="60" t="s">
        <v>118</v>
      </c>
      <c r="B1" s="69" t="s">
        <v>82</v>
      </c>
      <c r="C1" s="55" t="s">
        <v>73</v>
      </c>
      <c r="D1" s="68" t="s">
        <v>68</v>
      </c>
      <c r="E1" s="68"/>
      <c r="F1" s="68"/>
      <c r="G1" s="68"/>
      <c r="H1" s="68" t="s">
        <v>65</v>
      </c>
      <c r="I1" s="68"/>
      <c r="J1" s="68"/>
      <c r="K1" s="68"/>
      <c r="L1" s="68" t="s">
        <v>69</v>
      </c>
      <c r="M1" s="68"/>
      <c r="N1" s="68"/>
      <c r="O1" s="68"/>
      <c r="P1" s="67" t="s">
        <v>18</v>
      </c>
    </row>
    <row r="2" spans="1:16" s="1" customFormat="1" ht="183.75" customHeight="1" x14ac:dyDescent="0.2">
      <c r="A2" s="60"/>
      <c r="B2" s="69"/>
      <c r="C2" s="55"/>
      <c r="D2" s="34" t="s">
        <v>61</v>
      </c>
      <c r="E2" s="34" t="s">
        <v>10</v>
      </c>
      <c r="F2" s="35" t="s">
        <v>63</v>
      </c>
      <c r="G2" s="35" t="s">
        <v>64</v>
      </c>
      <c r="H2" s="34" t="s">
        <v>62</v>
      </c>
      <c r="I2" s="34" t="s">
        <v>10</v>
      </c>
      <c r="J2" s="35" t="s">
        <v>66</v>
      </c>
      <c r="K2" s="35" t="s">
        <v>67</v>
      </c>
      <c r="L2" s="34" t="s">
        <v>70</v>
      </c>
      <c r="M2" s="34" t="s">
        <v>10</v>
      </c>
      <c r="N2" s="34" t="s">
        <v>71</v>
      </c>
      <c r="O2" s="34" t="s">
        <v>72</v>
      </c>
      <c r="P2" s="67"/>
    </row>
    <row r="3" spans="1:16" x14ac:dyDescent="0.25">
      <c r="A3" s="60"/>
      <c r="B3" s="69"/>
      <c r="C3" s="55"/>
      <c r="D3" s="40"/>
      <c r="E3" s="40"/>
      <c r="F3" s="40">
        <v>100</v>
      </c>
      <c r="G3" s="40">
        <f>F3*0.4</f>
        <v>40</v>
      </c>
      <c r="H3" s="40"/>
      <c r="I3" s="40"/>
      <c r="J3" s="40">
        <v>100</v>
      </c>
      <c r="K3" s="40">
        <f>J3*0.4</f>
        <v>40</v>
      </c>
      <c r="L3" s="40"/>
      <c r="M3" s="40"/>
      <c r="N3" s="40">
        <v>100</v>
      </c>
      <c r="O3" s="40">
        <f>N3*0.2</f>
        <v>20</v>
      </c>
      <c r="P3" s="40">
        <f>G3+K3+O3</f>
        <v>100</v>
      </c>
    </row>
    <row r="4" spans="1:16" x14ac:dyDescent="0.25">
      <c r="A4" s="4">
        <v>5</v>
      </c>
      <c r="B4" s="5" t="s">
        <v>108</v>
      </c>
      <c r="C4" s="4" t="s">
        <v>112</v>
      </c>
      <c r="D4" s="4">
        <v>58</v>
      </c>
      <c r="E4" s="4">
        <v>61</v>
      </c>
      <c r="F4" s="38">
        <f t="shared" ref="F4" si="0">D4/E4*100</f>
        <v>95.081967213114751</v>
      </c>
      <c r="G4" s="38">
        <f t="shared" ref="G4" si="1">F4*0.4</f>
        <v>38.032786885245905</v>
      </c>
      <c r="H4" s="4">
        <v>61</v>
      </c>
      <c r="I4" s="4">
        <v>61</v>
      </c>
      <c r="J4" s="38">
        <f t="shared" ref="J4" si="2">H4/I4*100</f>
        <v>100</v>
      </c>
      <c r="K4" s="38">
        <f t="shared" ref="K4" si="3">J4*0.4</f>
        <v>40</v>
      </c>
      <c r="L4" s="39">
        <v>60</v>
      </c>
      <c r="M4" s="39">
        <v>61</v>
      </c>
      <c r="N4" s="41">
        <v>98</v>
      </c>
      <c r="O4" s="41">
        <f t="shared" ref="O4" si="4">N4*0.2</f>
        <v>19.600000000000001</v>
      </c>
      <c r="P4" s="41">
        <f t="shared" ref="P4" si="5">G4+K4+O4</f>
        <v>97.632786885245906</v>
      </c>
    </row>
  </sheetData>
  <mergeCells count="7">
    <mergeCell ref="H1:K1"/>
    <mergeCell ref="L1:O1"/>
    <mergeCell ref="P1:P2"/>
    <mergeCell ref="C1:C3"/>
    <mergeCell ref="A1:A3"/>
    <mergeCell ref="B1:B3"/>
    <mergeCell ref="D1:G1"/>
  </mergeCells>
  <pageMargins left="0.70866141732283472" right="0.70866141732283472" top="0.74803149606299213" bottom="0.74803149606299213" header="0.31496062992125984" footer="0"/>
  <pageSetup paperSize="9" scale="74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V10"/>
  <sheetViews>
    <sheetView zoomScale="70" zoomScaleNormal="70" workbookViewId="0">
      <selection activeCell="L8" sqref="L8"/>
    </sheetView>
  </sheetViews>
  <sheetFormatPr defaultColWidth="23" defaultRowHeight="33" customHeight="1" x14ac:dyDescent="0.25"/>
  <cols>
    <col min="1" max="1" width="8.85546875" customWidth="1"/>
    <col min="2" max="2" width="29.140625" customWidth="1"/>
    <col min="3" max="3" width="46.5703125" customWidth="1"/>
    <col min="4" max="5" width="8.5703125" bestFit="1" customWidth="1"/>
    <col min="6" max="6" width="8.28515625" bestFit="1" customWidth="1"/>
    <col min="7" max="7" width="5" bestFit="1" customWidth="1"/>
    <col min="8" max="9" width="8.5703125" bestFit="1" customWidth="1"/>
    <col min="10" max="10" width="6" bestFit="1" customWidth="1"/>
    <col min="11" max="11" width="5" bestFit="1" customWidth="1"/>
    <col min="12" max="12" width="7.7109375" customWidth="1"/>
    <col min="13" max="13" width="8.5703125" bestFit="1" customWidth="1"/>
    <col min="14" max="14" width="6" bestFit="1" customWidth="1"/>
    <col min="15" max="15" width="5.7109375" bestFit="1" customWidth="1"/>
    <col min="16" max="16" width="6" bestFit="1" customWidth="1"/>
  </cols>
  <sheetData>
    <row r="1" spans="1:22" ht="86.25" customHeight="1" x14ac:dyDescent="0.25">
      <c r="A1" s="60" t="s">
        <v>118</v>
      </c>
      <c r="B1" s="69" t="s">
        <v>82</v>
      </c>
      <c r="C1" s="55" t="s">
        <v>73</v>
      </c>
      <c r="D1" s="68" t="s">
        <v>74</v>
      </c>
      <c r="E1" s="68"/>
      <c r="F1" s="68"/>
      <c r="G1" s="68"/>
      <c r="H1" s="68" t="s">
        <v>76</v>
      </c>
      <c r="I1" s="68"/>
      <c r="J1" s="68"/>
      <c r="K1" s="68"/>
      <c r="L1" s="68" t="s">
        <v>78</v>
      </c>
      <c r="M1" s="68"/>
      <c r="N1" s="68"/>
      <c r="O1" s="68"/>
      <c r="P1" s="67" t="s">
        <v>18</v>
      </c>
    </row>
    <row r="2" spans="1:22" ht="204.75" customHeight="1" x14ac:dyDescent="0.25">
      <c r="A2" s="60"/>
      <c r="B2" s="69"/>
      <c r="C2" s="55"/>
      <c r="D2" s="34" t="s">
        <v>80</v>
      </c>
      <c r="E2" s="34" t="s">
        <v>10</v>
      </c>
      <c r="F2" s="35" t="s">
        <v>75</v>
      </c>
      <c r="G2" s="35" t="s">
        <v>113</v>
      </c>
      <c r="H2" s="34" t="s">
        <v>77</v>
      </c>
      <c r="I2" s="34" t="s">
        <v>10</v>
      </c>
      <c r="J2" s="35" t="s">
        <v>114</v>
      </c>
      <c r="K2" s="35" t="s">
        <v>115</v>
      </c>
      <c r="L2" s="34" t="s">
        <v>79</v>
      </c>
      <c r="M2" s="34" t="s">
        <v>10</v>
      </c>
      <c r="N2" s="34" t="s">
        <v>116</v>
      </c>
      <c r="O2" s="34" t="s">
        <v>117</v>
      </c>
      <c r="P2" s="67"/>
    </row>
    <row r="3" spans="1:22" ht="23.25" customHeight="1" x14ac:dyDescent="0.25">
      <c r="A3" s="60"/>
      <c r="B3" s="69"/>
      <c r="C3" s="55"/>
      <c r="D3" s="40"/>
      <c r="E3" s="40"/>
      <c r="F3" s="40">
        <v>100</v>
      </c>
      <c r="G3" s="40">
        <f>F3*0.3</f>
        <v>30</v>
      </c>
      <c r="H3" s="40"/>
      <c r="I3" s="40"/>
      <c r="J3" s="40">
        <v>100</v>
      </c>
      <c r="K3" s="40">
        <f>J3*0.2</f>
        <v>20</v>
      </c>
      <c r="L3" s="40"/>
      <c r="M3" s="40"/>
      <c r="N3" s="40">
        <v>100</v>
      </c>
      <c r="O3" s="40">
        <f>N3*0.5</f>
        <v>50</v>
      </c>
      <c r="P3" s="40">
        <f>G3+K3+O3</f>
        <v>100</v>
      </c>
    </row>
    <row r="4" spans="1:22" ht="15.75" customHeight="1" x14ac:dyDescent="0.25">
      <c r="A4" s="4">
        <v>5</v>
      </c>
      <c r="B4" s="5" t="s">
        <v>108</v>
      </c>
      <c r="C4" s="4" t="s">
        <v>112</v>
      </c>
      <c r="D4" s="4">
        <v>59</v>
      </c>
      <c r="E4" s="4">
        <v>61</v>
      </c>
      <c r="F4" s="38">
        <f t="shared" ref="F4" si="0">D4/E4*100</f>
        <v>96.721311475409834</v>
      </c>
      <c r="G4" s="38">
        <f t="shared" ref="G4" si="1">F4*0.3</f>
        <v>29.016393442622949</v>
      </c>
      <c r="H4" s="4">
        <v>59</v>
      </c>
      <c r="I4" s="4">
        <v>61</v>
      </c>
      <c r="J4" s="38">
        <f t="shared" ref="J4" si="2">H4/I4*100</f>
        <v>96.721311475409834</v>
      </c>
      <c r="K4" s="38">
        <f t="shared" ref="K4" si="3">J4*0.2</f>
        <v>19.344262295081968</v>
      </c>
      <c r="L4" s="39">
        <v>60</v>
      </c>
      <c r="M4" s="39">
        <v>61</v>
      </c>
      <c r="N4" s="38">
        <f t="shared" ref="N4" si="4">L4/M4*100</f>
        <v>98.360655737704917</v>
      </c>
      <c r="O4" s="38">
        <f t="shared" ref="O4" si="5">N4*0.5</f>
        <v>49.180327868852459</v>
      </c>
      <c r="P4" s="38">
        <f t="shared" ref="P4" si="6">G4+K4+O4</f>
        <v>97.540983606557376</v>
      </c>
    </row>
    <row r="10" spans="1:22" ht="33" customHeight="1" x14ac:dyDescent="0.3">
      <c r="T10">
        <v>16.2</v>
      </c>
      <c r="U10">
        <v>49.6</v>
      </c>
      <c r="V10">
        <v>95.4</v>
      </c>
    </row>
  </sheetData>
  <mergeCells count="7">
    <mergeCell ref="L1:O1"/>
    <mergeCell ref="P1:P2"/>
    <mergeCell ref="A1:A3"/>
    <mergeCell ref="B1:B3"/>
    <mergeCell ref="C1:C3"/>
    <mergeCell ref="D1:G1"/>
    <mergeCell ref="H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W22"/>
  <sheetViews>
    <sheetView workbookViewId="0">
      <selection activeCell="E1" sqref="A1:H3"/>
    </sheetView>
  </sheetViews>
  <sheetFormatPr defaultColWidth="9.140625" defaultRowHeight="15" x14ac:dyDescent="0.25"/>
  <cols>
    <col min="1" max="1" width="11.28515625" style="9" customWidth="1"/>
    <col min="2" max="2" width="14.7109375" style="9" customWidth="1"/>
    <col min="3" max="3" width="26.28515625" style="9" customWidth="1"/>
    <col min="4" max="4" width="9.5703125" style="9" customWidth="1"/>
    <col min="5" max="5" width="9.140625" style="10"/>
    <col min="6" max="9" width="9.140625" style="11"/>
    <col min="10" max="16384" width="9.140625" style="9"/>
  </cols>
  <sheetData>
    <row r="1" spans="1:23" ht="64.5" customHeight="1" x14ac:dyDescent="0.25">
      <c r="A1" s="71" t="s">
        <v>81</v>
      </c>
      <c r="B1" s="71" t="s">
        <v>82</v>
      </c>
      <c r="C1" s="71" t="s">
        <v>73</v>
      </c>
      <c r="D1" s="71" t="s">
        <v>83</v>
      </c>
      <c r="E1" s="70" t="s">
        <v>96</v>
      </c>
      <c r="F1" s="70"/>
      <c r="G1" s="70"/>
      <c r="H1" s="70"/>
      <c r="I1" s="70" t="s">
        <v>84</v>
      </c>
      <c r="J1" s="70"/>
      <c r="K1" s="70"/>
      <c r="L1" s="70" t="s">
        <v>85</v>
      </c>
      <c r="M1" s="70"/>
      <c r="N1" s="70"/>
      <c r="O1" s="70"/>
      <c r="P1" s="70" t="s">
        <v>86</v>
      </c>
      <c r="Q1" s="70"/>
      <c r="R1" s="70"/>
      <c r="S1" s="70"/>
      <c r="T1" s="70" t="s">
        <v>87</v>
      </c>
      <c r="U1" s="70"/>
      <c r="V1" s="70"/>
      <c r="W1" s="70"/>
    </row>
    <row r="2" spans="1:23" x14ac:dyDescent="0.25">
      <c r="A2" s="71"/>
      <c r="B2" s="71"/>
      <c r="C2" s="71"/>
      <c r="D2" s="71"/>
      <c r="E2" s="16" t="s">
        <v>93</v>
      </c>
      <c r="F2" s="16" t="s">
        <v>94</v>
      </c>
      <c r="G2" s="16" t="s">
        <v>95</v>
      </c>
      <c r="H2" s="23" t="s">
        <v>88</v>
      </c>
      <c r="I2" s="16" t="s">
        <v>97</v>
      </c>
      <c r="J2" s="16" t="s">
        <v>98</v>
      </c>
      <c r="K2" s="23" t="s">
        <v>89</v>
      </c>
      <c r="L2" s="16" t="s">
        <v>99</v>
      </c>
      <c r="M2" s="16" t="s">
        <v>100</v>
      </c>
      <c r="N2" s="16" t="s">
        <v>101</v>
      </c>
      <c r="O2" s="23" t="s">
        <v>90</v>
      </c>
      <c r="P2" s="16" t="s">
        <v>102</v>
      </c>
      <c r="Q2" s="16" t="s">
        <v>103</v>
      </c>
      <c r="R2" s="16" t="s">
        <v>104</v>
      </c>
      <c r="S2" s="23" t="s">
        <v>91</v>
      </c>
      <c r="T2" s="16" t="s">
        <v>105</v>
      </c>
      <c r="U2" s="16" t="s">
        <v>106</v>
      </c>
      <c r="V2" s="16" t="s">
        <v>107</v>
      </c>
      <c r="W2" s="23" t="s">
        <v>92</v>
      </c>
    </row>
    <row r="3" spans="1:23" x14ac:dyDescent="0.25">
      <c r="A3" s="71"/>
      <c r="B3" s="71"/>
      <c r="C3" s="71"/>
      <c r="D3" s="71"/>
      <c r="E3" s="17">
        <v>30</v>
      </c>
      <c r="F3" s="18">
        <v>30</v>
      </c>
      <c r="G3" s="18">
        <v>40</v>
      </c>
      <c r="H3" s="18">
        <v>100</v>
      </c>
      <c r="I3" s="17">
        <v>50</v>
      </c>
      <c r="J3" s="18">
        <v>50</v>
      </c>
      <c r="K3" s="18">
        <v>100</v>
      </c>
      <c r="L3" s="17">
        <v>30</v>
      </c>
      <c r="M3" s="18">
        <v>40</v>
      </c>
      <c r="N3" s="18">
        <v>30</v>
      </c>
      <c r="O3" s="18">
        <v>100</v>
      </c>
      <c r="P3" s="17">
        <v>40</v>
      </c>
      <c r="Q3" s="18">
        <v>40</v>
      </c>
      <c r="R3" s="18">
        <v>20</v>
      </c>
      <c r="S3" s="18">
        <v>100</v>
      </c>
      <c r="T3" s="17">
        <v>30</v>
      </c>
      <c r="U3" s="18">
        <v>20</v>
      </c>
      <c r="V3" s="18">
        <v>50</v>
      </c>
      <c r="W3" s="18">
        <v>100</v>
      </c>
    </row>
    <row r="4" spans="1:23" ht="30" x14ac:dyDescent="0.25">
      <c r="A4" s="19">
        <v>3</v>
      </c>
      <c r="B4" s="52" t="s">
        <v>108</v>
      </c>
      <c r="C4" s="52" t="s">
        <v>112</v>
      </c>
      <c r="D4" s="21">
        <f t="shared" ref="D4" si="0">AVERAGE(H4,K4,O4,S4,W4)</f>
        <v>90.144754098360664</v>
      </c>
      <c r="E4" s="21">
        <f>'1ОиДинфоб (2)'!I4</f>
        <v>29.099999999999998</v>
      </c>
      <c r="F4" s="20">
        <f>'1ОиДинфоб (2)'!L4</f>
        <v>30</v>
      </c>
      <c r="G4" s="20">
        <f>'1ОиДинфоб (2)'!R4</f>
        <v>40</v>
      </c>
      <c r="H4" s="21">
        <f t="shared" ref="H4" si="1">E4+F4+G4</f>
        <v>99.1</v>
      </c>
      <c r="I4" s="20">
        <f>'2КомУслОц'!F5</f>
        <v>50</v>
      </c>
      <c r="J4" s="21">
        <f>'2КомУслОц'!J5</f>
        <v>48.45</v>
      </c>
      <c r="K4" s="21">
        <f t="shared" ref="K4" si="2">I4+J4</f>
        <v>98.45</v>
      </c>
      <c r="L4" s="19">
        <f>'3УслДостИнвОц'!F4</f>
        <v>12</v>
      </c>
      <c r="M4" s="22">
        <f>'3УслДостИнвОц'!I4</f>
        <v>16</v>
      </c>
      <c r="N4" s="19">
        <f>'3УслДостИнвОц'!M4</f>
        <v>30</v>
      </c>
      <c r="O4" s="22">
        <f t="shared" ref="O4" si="3">L4+M4+N4</f>
        <v>58</v>
      </c>
      <c r="P4" s="20">
        <f>'4ДобрВежл'!G4</f>
        <v>38.032786885245905</v>
      </c>
      <c r="Q4" s="20">
        <f>'4ДобрВежл'!K4</f>
        <v>40</v>
      </c>
      <c r="R4" s="21">
        <f>'4ДобрВежл'!O4</f>
        <v>19.600000000000001</v>
      </c>
      <c r="S4" s="21">
        <f t="shared" ref="S4" si="4">SUM(P4:R4)</f>
        <v>97.632786885245906</v>
      </c>
      <c r="T4" s="20">
        <f>'5УдовлУсл'!G4</f>
        <v>29.016393442622949</v>
      </c>
      <c r="U4" s="20">
        <f>'5УдовлУсл'!K4</f>
        <v>19.344262295081968</v>
      </c>
      <c r="V4" s="20">
        <f>'5УдовлУсл'!O4</f>
        <v>49.180327868852459</v>
      </c>
      <c r="W4" s="20">
        <f t="shared" ref="W4" si="5">SUM(T4:V4)</f>
        <v>97.540983606557376</v>
      </c>
    </row>
    <row r="8" spans="1:23" ht="15" customHeight="1" x14ac:dyDescent="0.3">
      <c r="A8" s="24"/>
      <c r="B8" s="24"/>
      <c r="D8" s="24"/>
      <c r="E8" s="25"/>
      <c r="F8" s="24"/>
      <c r="G8" s="24"/>
      <c r="H8" s="24"/>
      <c r="I8" s="24"/>
    </row>
    <row r="9" spans="1:23" ht="85.5" x14ac:dyDescent="0.25">
      <c r="A9" s="26" t="s">
        <v>81</v>
      </c>
      <c r="B9" s="26" t="s">
        <v>82</v>
      </c>
      <c r="C9" s="26" t="s">
        <v>73</v>
      </c>
      <c r="D9" s="26" t="s">
        <v>83</v>
      </c>
      <c r="E9" s="27" t="s">
        <v>88</v>
      </c>
      <c r="F9" s="28" t="s">
        <v>89</v>
      </c>
      <c r="G9" s="28" t="s">
        <v>90</v>
      </c>
      <c r="H9" s="28" t="s">
        <v>91</v>
      </c>
      <c r="I9" s="28" t="s">
        <v>92</v>
      </c>
    </row>
    <row r="10" spans="1:23" ht="30" x14ac:dyDescent="0.25">
      <c r="A10" s="19">
        <v>3</v>
      </c>
      <c r="B10" s="52" t="s">
        <v>108</v>
      </c>
      <c r="C10" s="52" t="s">
        <v>112</v>
      </c>
      <c r="D10" s="42">
        <v>90.144754098360664</v>
      </c>
      <c r="E10" s="43">
        <v>99.1</v>
      </c>
      <c r="F10" s="47">
        <v>98.45</v>
      </c>
      <c r="G10" s="46">
        <v>58</v>
      </c>
      <c r="H10" s="44">
        <v>97.632786885245906</v>
      </c>
      <c r="I10" s="45">
        <v>97.540983606557376</v>
      </c>
    </row>
    <row r="13" spans="1:23" ht="14.45" x14ac:dyDescent="0.3">
      <c r="E13" s="11"/>
      <c r="F13" s="9"/>
      <c r="G13" s="9"/>
      <c r="H13" s="9"/>
      <c r="I13" s="9"/>
    </row>
    <row r="14" spans="1:23" ht="14.45" x14ac:dyDescent="0.3">
      <c r="D14" s="10"/>
      <c r="F14" s="10"/>
      <c r="G14" s="10"/>
      <c r="H14" s="10"/>
      <c r="I14" s="10"/>
    </row>
    <row r="17" spans="4:4" ht="14.45" x14ac:dyDescent="0.3">
      <c r="D17" s="10"/>
    </row>
    <row r="18" spans="4:4" x14ac:dyDescent="0.25">
      <c r="D18" s="10"/>
    </row>
    <row r="19" spans="4:4" x14ac:dyDescent="0.25">
      <c r="D19" s="10"/>
    </row>
    <row r="20" spans="4:4" x14ac:dyDescent="0.25">
      <c r="D20" s="10"/>
    </row>
    <row r="21" spans="4:4" x14ac:dyDescent="0.25">
      <c r="D21" s="10"/>
    </row>
    <row r="22" spans="4:4" x14ac:dyDescent="0.25">
      <c r="D22" s="10"/>
    </row>
  </sheetData>
  <sortState ref="B4:W9">
    <sortCondition descending="1" ref="D4:D9"/>
  </sortState>
  <mergeCells count="9">
    <mergeCell ref="L1:O1"/>
    <mergeCell ref="P1:S1"/>
    <mergeCell ref="T1:W1"/>
    <mergeCell ref="E1:H1"/>
    <mergeCell ref="A1:A3"/>
    <mergeCell ref="B1:B3"/>
    <mergeCell ref="C1:C3"/>
    <mergeCell ref="D1:D3"/>
    <mergeCell ref="I1:K1"/>
  </mergeCells>
  <pageMargins left="0.70866141732283472" right="0.31496062992125984" top="0.55118110236220474" bottom="0.74803149606299213" header="0.31496062992125984" footer="0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1ОиДинфоб (2)</vt:lpstr>
      <vt:lpstr>1ОиДинфоб (1)</vt:lpstr>
      <vt:lpstr>2КомфУслНал</vt:lpstr>
      <vt:lpstr>2КомУслОц</vt:lpstr>
      <vt:lpstr>3УслДостИнвНал</vt:lpstr>
      <vt:lpstr>3УслДостИнвОц</vt:lpstr>
      <vt:lpstr>4ДобрВежл</vt:lpstr>
      <vt:lpstr>5УдовлУсл</vt:lpstr>
      <vt:lpstr>Интегр</vt:lpstr>
      <vt:lpstr>Интегр_сорт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Ulia</cp:lastModifiedBy>
  <cp:lastPrinted>2021-01-19T08:52:41Z</cp:lastPrinted>
  <dcterms:created xsi:type="dcterms:W3CDTF">2020-11-30T08:45:25Z</dcterms:created>
  <dcterms:modified xsi:type="dcterms:W3CDTF">2021-02-03T14:10:46Z</dcterms:modified>
</cp:coreProperties>
</file>